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8190" activeTab="3"/>
  </bookViews>
  <sheets>
    <sheet name="Déroulement" sheetId="1" r:id="rId1"/>
    <sheet name="formule terminée" sheetId="3" r:id="rId2"/>
    <sheet name="intervertir diviser" sheetId="4" r:id="rId3"/>
    <sheet name="Autres fractionnements" sheetId="5" r:id="rId4"/>
    <sheet name="Feuil3" sheetId="6" r:id="rId5"/>
  </sheets>
  <calcPr calcId="145621"/>
</workbook>
</file>

<file path=xl/calcChain.xml><?xml version="1.0" encoding="utf-8"?>
<calcChain xmlns="http://schemas.openxmlformats.org/spreadsheetml/2006/main">
  <c r="C4" i="5" l="1"/>
  <c r="E8" i="5"/>
  <c r="D9" i="5"/>
  <c r="D3" i="5"/>
  <c r="C11" i="5"/>
  <c r="E12" i="5"/>
  <c r="C12" i="5"/>
  <c r="E11" i="5"/>
  <c r="F10" i="5"/>
  <c r="E10" i="5"/>
  <c r="C10" i="5"/>
  <c r="F9" i="5"/>
  <c r="E9" i="5"/>
  <c r="C9" i="5"/>
  <c r="C8" i="5"/>
  <c r="E7" i="5"/>
  <c r="D5" i="5"/>
  <c r="D6" i="5"/>
  <c r="E5" i="5"/>
  <c r="C5" i="5"/>
  <c r="C7" i="5"/>
  <c r="E6" i="5"/>
  <c r="D4" i="5"/>
  <c r="C6" i="5"/>
  <c r="E4" i="5"/>
  <c r="E3" i="5"/>
  <c r="C3" i="5"/>
  <c r="E2" i="5"/>
  <c r="C2" i="5"/>
  <c r="D4" i="4" l="1"/>
  <c r="C4" i="4"/>
  <c r="B4" i="4"/>
  <c r="D3" i="4"/>
  <c r="C3" i="4"/>
  <c r="B3" i="4"/>
  <c r="D2" i="4"/>
  <c r="C2" i="4"/>
  <c r="B2" i="4"/>
  <c r="D70" i="1" l="1"/>
  <c r="D69" i="1"/>
  <c r="I56" i="1"/>
  <c r="I57" i="1"/>
  <c r="I55" i="1"/>
  <c r="G55" i="1"/>
  <c r="G57" i="1"/>
  <c r="G56" i="1"/>
  <c r="C51" i="1"/>
  <c r="C50" i="1"/>
  <c r="E3" i="3" l="1"/>
  <c r="E4" i="3"/>
  <c r="E5" i="3"/>
  <c r="E6" i="3"/>
  <c r="E7" i="3"/>
  <c r="E2" i="3"/>
  <c r="D3" i="3"/>
  <c r="D4" i="3"/>
  <c r="D5" i="3"/>
  <c r="D6" i="3"/>
  <c r="D7" i="3"/>
  <c r="D2" i="3"/>
  <c r="C2" i="3"/>
  <c r="C86" i="1"/>
  <c r="C87" i="1"/>
  <c r="C85" i="1"/>
  <c r="C7" i="3" l="1"/>
  <c r="C6" i="3"/>
  <c r="C5" i="3"/>
  <c r="C4" i="3"/>
  <c r="C3" i="3"/>
  <c r="C91" i="1"/>
  <c r="C92" i="1"/>
  <c r="C93" i="1"/>
  <c r="C94" i="1"/>
  <c r="C95" i="1"/>
  <c r="C90" i="1"/>
  <c r="C37" i="1"/>
  <c r="C77" i="1"/>
  <c r="C80" i="1"/>
  <c r="C81" i="1"/>
  <c r="C82" i="1"/>
  <c r="B73" i="1"/>
  <c r="B74" i="1"/>
  <c r="E65" i="1"/>
  <c r="E64" i="1"/>
  <c r="B64" i="1"/>
  <c r="B65" i="1"/>
  <c r="C49" i="1"/>
  <c r="C48" i="1"/>
  <c r="D95" i="1"/>
  <c r="D93" i="1"/>
  <c r="D94" i="1"/>
  <c r="D92" i="1"/>
  <c r="D91" i="1"/>
  <c r="D90" i="1"/>
  <c r="B33" i="1"/>
  <c r="C21" i="1"/>
  <c r="C22" i="1"/>
  <c r="C23" i="1"/>
  <c r="C20" i="1"/>
  <c r="B17" i="1"/>
  <c r="B16" i="1"/>
  <c r="B15" i="1"/>
  <c r="B12" i="1"/>
  <c r="B11" i="1"/>
  <c r="B7" i="1" l="1"/>
  <c r="B3" i="1"/>
  <c r="B6" i="1"/>
  <c r="B4" i="1"/>
</calcChain>
</file>

<file path=xl/sharedStrings.xml><?xml version="1.0" encoding="utf-8"?>
<sst xmlns="http://schemas.openxmlformats.org/spreadsheetml/2006/main" count="200" uniqueCount="150">
  <si>
    <t>Texte</t>
  </si>
  <si>
    <t>Extraction</t>
  </si>
  <si>
    <t>Catherine</t>
  </si>
  <si>
    <t>Patricia</t>
  </si>
  <si>
    <t>Idem avec Catherine</t>
  </si>
  <si>
    <t>Ici on extrait de Patricia en cellule B3 à partir du 3ème caractère le "t" et on extrait les 6 caractères  résultat : tricia</t>
  </si>
  <si>
    <t>Ici on extrait de Patricia en cellule B7 à partir du 1er caractère le "P" et on en extrait un seul résultat : P</t>
  </si>
  <si>
    <r>
      <t>=STXT(</t>
    </r>
    <r>
      <rPr>
        <b/>
        <sz val="11"/>
        <color rgb="FFFF0000"/>
        <rFont val="Calibri"/>
        <family val="2"/>
        <scheme val="minor"/>
      </rPr>
      <t>B3</t>
    </r>
    <r>
      <rPr>
        <b/>
        <sz val="11"/>
        <color theme="1"/>
        <rFont val="Calibri"/>
        <family val="2"/>
        <scheme val="minor"/>
      </rPr>
      <t>;</t>
    </r>
    <r>
      <rPr>
        <b/>
        <sz val="11"/>
        <color theme="4" tint="-0.249977111117893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;</t>
    </r>
    <r>
      <rPr>
        <b/>
        <sz val="11"/>
        <color rgb="FF00B050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)</t>
    </r>
  </si>
  <si>
    <r>
      <t>=STXT(</t>
    </r>
    <r>
      <rPr>
        <b/>
        <sz val="11"/>
        <color rgb="FFFF0000"/>
        <rFont val="Calibri"/>
        <family val="2"/>
        <scheme val="minor"/>
      </rPr>
      <t>B7</t>
    </r>
    <r>
      <rPr>
        <b/>
        <sz val="11"/>
        <color theme="1"/>
        <rFont val="Calibri"/>
        <family val="2"/>
        <scheme val="minor"/>
      </rPr>
      <t>;</t>
    </r>
    <r>
      <rPr>
        <b/>
        <sz val="11"/>
        <color theme="4" tint="-0.249977111117893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;</t>
    </r>
    <r>
      <rPr>
        <b/>
        <sz val="11"/>
        <color rgb="FF00B050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</si>
  <si>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t>Copie de la formule de la colonne C</t>
  </si>
  <si>
    <t/>
  </si>
  <si>
    <t>STXT</t>
  </si>
  <si>
    <t>Mettre une cellule totalement en majuscule ou en minuscule</t>
  </si>
  <si>
    <t>Combiner un stxt avec tout en majuscule ou tout en minuscule</t>
  </si>
  <si>
    <t>MAJUSCULE - MINUSCULE</t>
  </si>
  <si>
    <t>COMBINER STXT ET MAJUSCULE OU MINUSCULE</t>
  </si>
  <si>
    <t>Amélie</t>
  </si>
  <si>
    <t>Devallois</t>
  </si>
  <si>
    <t>on ne prend qu'une lettre et à partir de la première</t>
  </si>
  <si>
    <t>En minuscule on demande l'extraction de la première lettre du nom de famille dans la cellule A18</t>
  </si>
  <si>
    <t>on met entre guillement le point ou le tiret que l'on veut mettre dans son login</t>
  </si>
  <si>
    <t>Adamo</t>
  </si>
  <si>
    <t>Thomas</t>
  </si>
  <si>
    <t>Graventien</t>
  </si>
  <si>
    <t>Jean</t>
  </si>
  <si>
    <t>Anne</t>
  </si>
  <si>
    <t>Jean-marc</t>
  </si>
  <si>
    <t>Anne-sophie</t>
  </si>
  <si>
    <t>LE SOUCI DES NOMS COMPOSES</t>
  </si>
  <si>
    <t>Jean-Pierre</t>
  </si>
  <si>
    <t>Durand</t>
  </si>
  <si>
    <t>On a donc demandé à excel de remplacer l'espace par un tiret</t>
  </si>
  <si>
    <t>Dupond Demoncorget</t>
  </si>
  <si>
    <t>Maintenant nous pourrions tout simplement rajouter le @fai.fr</t>
  </si>
  <si>
    <t>Seulement certain login doivent ne pas dépasser un certain nombre de caractères avant le @ on va dire 12 ici</t>
  </si>
  <si>
    <t>Pierre-yves</t>
  </si>
  <si>
    <t>Sagesse</t>
  </si>
  <si>
    <t xml:space="preserve">Marie-Evelyne </t>
  </si>
  <si>
    <t>SUBSTITUE SI NB.SI   CHERCHE</t>
  </si>
  <si>
    <t>S'il y a un tiret dans la cellule , me donner la lettre juste après sinon rien</t>
  </si>
  <si>
    <t>Pour notre login :</t>
  </si>
  <si>
    <t>!</t>
  </si>
  <si>
    <t>-</t>
  </si>
  <si>
    <t xml:space="preserve">Ici il faut le combiner avec un nb.si ; s'il y a un tiret la valeur est 1 sinon 0 en sachant que je rajoute des étoiles autour du tiret </t>
  </si>
  <si>
    <t>sinon il chercherait à savoir si la cellule est égale au tiret donc qu'elle ne contient que cela voir l'exemple ci-dessous</t>
  </si>
  <si>
    <t>=SI(NB.SI(A47;"*-*");STXT(A47;CHERCHE("-";A47)+1;1);)</t>
  </si>
  <si>
    <t>Maintenant demandons d'afficher la lettre qui suit le trait d'union</t>
  </si>
  <si>
    <t>Il nous reste à rajouter tout cela à notre formule du départ</t>
  </si>
  <si>
    <t>Notre formule était celle-ci sans le problème des prénoms composés</t>
  </si>
  <si>
    <t>=MINUSCULE(STXT(A34;1;1)&amp;"."&amp;MINUSCULE(SUBSTITUE(B34;" ";"-")))</t>
  </si>
  <si>
    <t>Notre formule devient :</t>
  </si>
  <si>
    <r>
      <t>=</t>
    </r>
    <r>
      <rPr>
        <sz val="11"/>
        <color theme="9" tint="-0.249977111117893"/>
        <rFont val="Calibri"/>
        <family val="2"/>
        <scheme val="minor"/>
      </rPr>
      <t>MINUSCULE(STXT(A58;1;1)&amp;"."&amp;MINUSCULE(SUBSTITUE(B58;" ";"-")))</t>
    </r>
  </si>
  <si>
    <r>
      <t>=</t>
    </r>
    <r>
      <rPr>
        <sz val="11"/>
        <color theme="9" tint="-0.249977111117893"/>
        <rFont val="Calibri"/>
        <family val="2"/>
        <scheme val="minor"/>
      </rPr>
      <t>MINUSCULE(STXT(A58;1;1))</t>
    </r>
    <r>
      <rPr>
        <sz val="11"/>
        <color rgb="FF00B050"/>
        <rFont val="Calibri"/>
        <family val="2"/>
        <scheme val="minor"/>
      </rPr>
      <t>&amp;MINUSCULE(SI(NB.SI(A58;"*-*")</t>
    </r>
    <r>
      <rPr>
        <sz val="11"/>
        <color theme="1"/>
        <rFont val="Calibri"/>
        <family val="2"/>
        <scheme val="minor"/>
      </rPr>
      <t>;</t>
    </r>
    <r>
      <rPr>
        <sz val="11"/>
        <color rgb="FF0070C0"/>
        <rFont val="Calibri"/>
        <family val="2"/>
        <scheme val="minor"/>
      </rPr>
      <t>STXT(A58;CHERCHE("-";A58)+1;1);))</t>
    </r>
    <r>
      <rPr>
        <sz val="11"/>
        <color theme="9" tint="-0.249977111117893"/>
        <rFont val="Calibri"/>
        <family val="2"/>
        <scheme val="minor"/>
      </rPr>
      <t>&amp;"."&amp;MINUSCULE(SUBSTITUE(B58;" ";"-")</t>
    </r>
    <r>
      <rPr>
        <sz val="11"/>
        <color theme="1"/>
        <rFont val="Calibri"/>
        <family val="2"/>
        <scheme val="minor"/>
      </rPr>
      <t>)</t>
    </r>
  </si>
  <si>
    <r>
      <t>=MINUSCULE(</t>
    </r>
    <r>
      <rPr>
        <sz val="11"/>
        <color rgb="FFFF0000"/>
        <rFont val="Calibri"/>
        <family val="2"/>
        <scheme val="minor"/>
      </rPr>
      <t>STXT</t>
    </r>
    <r>
      <rPr>
        <sz val="11"/>
        <rFont val="Calibri"/>
        <family val="2"/>
        <scheme val="minor"/>
      </rPr>
      <t>(A58;1;1))&amp;MINUSCULE(</t>
    </r>
    <r>
      <rPr>
        <sz val="11"/>
        <color theme="7" tint="-0.249977111117893"/>
        <rFont val="Calibri"/>
        <family val="2"/>
        <scheme val="minor"/>
      </rPr>
      <t>SI(NB.SI</t>
    </r>
    <r>
      <rPr>
        <sz val="11"/>
        <rFont val="Calibri"/>
        <family val="2"/>
        <scheme val="minor"/>
      </rPr>
      <t>(A58;"*-*");</t>
    </r>
    <r>
      <rPr>
        <sz val="11"/>
        <color rgb="FFFF0000"/>
        <rFont val="Calibri"/>
        <family val="2"/>
        <scheme val="minor"/>
      </rPr>
      <t>STXT</t>
    </r>
    <r>
      <rPr>
        <sz val="11"/>
        <rFont val="Calibri"/>
        <family val="2"/>
        <scheme val="minor"/>
      </rPr>
      <t>(A58;</t>
    </r>
    <r>
      <rPr>
        <sz val="11"/>
        <color rgb="FF0070C0"/>
        <rFont val="Calibri"/>
        <family val="2"/>
        <scheme val="minor"/>
      </rPr>
      <t>CHERCHE</t>
    </r>
    <r>
      <rPr>
        <sz val="11"/>
        <rFont val="Calibri"/>
        <family val="2"/>
        <scheme val="minor"/>
      </rPr>
      <t>("-";A58)+1;1);))&amp;"."&amp;MINUSCULE(</t>
    </r>
    <r>
      <rPr>
        <sz val="11"/>
        <color rgb="FF00B050"/>
        <rFont val="Calibri"/>
        <family val="2"/>
        <scheme val="minor"/>
      </rPr>
      <t>SUBSTITUE</t>
    </r>
    <r>
      <rPr>
        <sz val="11"/>
        <rFont val="Calibri"/>
        <family val="2"/>
        <scheme val="minor"/>
      </rPr>
      <t>(B58;" ";"-"))</t>
    </r>
  </si>
  <si>
    <t>Dupuis dubourd</t>
  </si>
  <si>
    <t>Marie-Catherine</t>
  </si>
  <si>
    <t>Aline</t>
  </si>
  <si>
    <t>=MAJUSCULE(A11)</t>
  </si>
  <si>
    <t>=MINUSCULE(A12)</t>
  </si>
  <si>
    <r>
      <t>=STXT(</t>
    </r>
    <r>
      <rPr>
        <b/>
        <sz val="11"/>
        <color rgb="FFFF0000"/>
        <rFont val="Calibri"/>
        <family val="2"/>
        <scheme val="minor"/>
      </rPr>
      <t>B4</t>
    </r>
    <r>
      <rPr>
        <b/>
        <sz val="11"/>
        <color theme="1"/>
        <rFont val="Calibri"/>
        <family val="2"/>
        <scheme val="minor"/>
      </rPr>
      <t>;</t>
    </r>
    <r>
      <rPr>
        <b/>
        <sz val="11"/>
        <color theme="4" tint="-0.249977111117893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;</t>
    </r>
    <r>
      <rPr>
        <b/>
        <sz val="11"/>
        <color rgb="FF00B050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)</t>
    </r>
  </si>
  <si>
    <r>
      <t>=STXT(</t>
    </r>
    <r>
      <rPr>
        <b/>
        <sz val="11"/>
        <color rgb="FFFF0000"/>
        <rFont val="Calibri"/>
        <family val="2"/>
        <scheme val="minor"/>
      </rPr>
      <t>B6</t>
    </r>
    <r>
      <rPr>
        <b/>
        <sz val="11"/>
        <color theme="1"/>
        <rFont val="Calibri"/>
        <family val="2"/>
        <scheme val="minor"/>
      </rPr>
      <t>;</t>
    </r>
    <r>
      <rPr>
        <b/>
        <sz val="11"/>
        <color theme="4" tint="-0.249977111117893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;</t>
    </r>
    <r>
      <rPr>
        <b/>
        <sz val="11"/>
        <color rgb="FF00B050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</si>
  <si>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t xml:space="preserve">COMBINE SUR NOM PRENOM DANS DEUX CELLULES AVEC CONCATENATION </t>
  </si>
  <si>
    <t>=MAJUSCULE(STXT(A14;3;6))</t>
  </si>
  <si>
    <t>=MINUSCULE(STXT(A15;3;6))</t>
  </si>
  <si>
    <t>=MINUSCULE(STXT(A16;1;1))</t>
  </si>
  <si>
    <t>=SUBSTITUE(A29;" ";"-")</t>
  </si>
  <si>
    <t>=SI(B43&gt;2500;"oui";"non")</t>
  </si>
  <si>
    <t>=NB.SI(A48;"*-*")</t>
  </si>
  <si>
    <t>=NB.SI(A49;"*-*")</t>
  </si>
  <si>
    <t>=NB.SI(D48;"-")</t>
  </si>
  <si>
    <t>=NB.SI(D49;"-")</t>
  </si>
  <si>
    <t>Prénom</t>
  </si>
  <si>
    <t>Nom</t>
  </si>
  <si>
    <t>Login</t>
  </si>
  <si>
    <r>
      <t>=MINUSCULE(STXT(A19;1;1)</t>
    </r>
    <r>
      <rPr>
        <sz val="11"/>
        <color rgb="FFFF0000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>"."</t>
    </r>
    <r>
      <rPr>
        <sz val="11"/>
        <color rgb="FFFF0000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>MINUSCULE(B19))</t>
    </r>
  </si>
  <si>
    <t>fai</t>
  </si>
  <si>
    <t>12 car</t>
  </si>
  <si>
    <t>Dupuis Dubourd</t>
  </si>
  <si>
    <r>
      <t>on rajoute le &amp; commercial pour concaténer</t>
    </r>
    <r>
      <rPr>
        <i/>
        <sz val="11"/>
        <color theme="1"/>
        <rFont val="Calibri"/>
        <family val="2"/>
        <scheme val="minor"/>
      </rPr>
      <t xml:space="preserve"> (mettre ensemble, assembler les choses)</t>
    </r>
    <r>
      <rPr>
        <sz val="11"/>
        <color theme="1"/>
        <rFont val="Calibri"/>
        <family val="2"/>
        <scheme val="minor"/>
      </rPr>
      <t xml:space="preserve"> notre chaine </t>
    </r>
  </si>
  <si>
    <t>on demande en minuscule le contenu de la seconde cellule</t>
  </si>
  <si>
    <t>Et dans les  bases de données rien n'est jamais écrit de la même façon parfois un espace, parfois un trait d'union, majuscule pas majuscule, il faut harmoniser.</t>
  </si>
  <si>
    <r>
      <t xml:space="preserve">On va imaginer que tous les prénoms composés contenant des espaces on bénéficié de la fonction substitue et demander à excel de récupérer la lettre qui suit le trait d'union </t>
    </r>
    <r>
      <rPr>
        <u/>
        <sz val="11"/>
        <color theme="1"/>
        <rFont val="Calibri"/>
        <family val="2"/>
        <scheme val="minor"/>
      </rPr>
      <t>s'il existe</t>
    </r>
    <r>
      <rPr>
        <sz val="11"/>
        <color theme="1"/>
        <rFont val="Calibri"/>
        <family val="2"/>
        <scheme val="minor"/>
      </rPr>
      <t xml:space="preserve"> !</t>
    </r>
  </si>
  <si>
    <t xml:space="preserve">Généralement pour la création des login on accole les deux lettres du prénom et l'on met un tiret entre les noms s'il y en a deux comme Dupond Demoncorget en respectant les casses. </t>
  </si>
  <si>
    <t>Pour cela il nous faut utiliser plusieurs autres fonction comme le SI le NB.SI et CHERCHE.</t>
  </si>
  <si>
    <t>Le texte se place toujours entre guillemets.</t>
  </si>
  <si>
    <t>Cadre</t>
  </si>
  <si>
    <t>Ouvrier</t>
  </si>
  <si>
    <t>Technicien</t>
  </si>
  <si>
    <t>Compter le nombre d'ouvrier dans la plage.</t>
  </si>
  <si>
    <t>Compter le nombre de Technicien dans la plage.</t>
  </si>
  <si>
    <t>Compter le nombre de cadre dans la plage.</t>
  </si>
  <si>
    <t>ou</t>
  </si>
  <si>
    <t>Statuts</t>
  </si>
  <si>
    <t>NB</t>
  </si>
  <si>
    <t>NB avec critère pris dans la cellule)</t>
  </si>
  <si>
    <t>Donc valeur absolue (F4) pour la recopie</t>
  </si>
  <si>
    <r>
      <rPr>
        <u/>
        <sz val="11"/>
        <color rgb="FF0070C0"/>
        <rFont val="Calibri"/>
        <family val="2"/>
        <scheme val="minor"/>
      </rPr>
      <t xml:space="preserve">Le si : </t>
    </r>
    <r>
      <rPr>
        <sz val="11"/>
        <color theme="1"/>
        <rFont val="Calibri"/>
        <family val="2"/>
        <scheme val="minor"/>
      </rPr>
      <t>test logique, valeur si la réponse est vrai, valeur si la réponse est fausse. Si la cellule est supérieure à 2500 je veux voir oui sinon je veux voir non</t>
    </r>
  </si>
  <si>
    <t>La fonction si simple et nb.si</t>
  </si>
  <si>
    <t>Pour info : Ici si on voulait supérieure ou égale il aurait fallu écrire =si(B50&gt;= 2500;"oui";"non")</t>
  </si>
  <si>
    <t xml:space="preserve">Exemple </t>
  </si>
  <si>
    <t>REF</t>
  </si>
  <si>
    <t>AZFG56-RFP-26</t>
  </si>
  <si>
    <t>Donne la postion en affichant le numéro de la lettre Z</t>
  </si>
  <si>
    <t>Combiné avec STXT extrait le contenu de la position demandée</t>
  </si>
  <si>
    <t xml:space="preserve">Cherche </t>
  </si>
  <si>
    <r>
      <rPr>
        <u/>
        <sz val="11"/>
        <color rgb="FF0070C0"/>
        <rFont val="Calibri"/>
        <family val="2"/>
        <scheme val="minor"/>
      </rPr>
      <t>Cherche :</t>
    </r>
    <r>
      <rPr>
        <sz val="11"/>
        <color theme="1"/>
        <rFont val="Calibri"/>
        <family val="2"/>
        <scheme val="minor"/>
      </rPr>
      <t xml:space="preserve"> Texte cherché, cellule ou chercher, n° de départ. Si l'on ne met pas de n° de départ il cherche depuis le début</t>
    </r>
  </si>
  <si>
    <r>
      <rPr>
        <u/>
        <sz val="11"/>
        <color rgb="FF0070C0"/>
        <rFont val="Calibri"/>
        <family val="2"/>
        <scheme val="minor"/>
      </rPr>
      <t>NB.SI :</t>
    </r>
    <r>
      <rPr>
        <sz val="11"/>
        <color theme="1"/>
        <rFont val="Calibri"/>
        <family val="2"/>
        <scheme val="minor"/>
      </rPr>
      <t xml:space="preserve"> Plage; critère</t>
    </r>
  </si>
  <si>
    <t>Exemple</t>
  </si>
  <si>
    <t>Plage</t>
  </si>
  <si>
    <t>TEXTE DE BASE</t>
  </si>
  <si>
    <t>DIVISE EN 2 COLONNES</t>
  </si>
  <si>
    <t>Dupont Sophie</t>
  </si>
  <si>
    <t>Durand Jean-Pierre</t>
  </si>
  <si>
    <t>Faverger Marc Olivier</t>
  </si>
  <si>
    <t>=STXT(A1&amp;" "&amp;A1;TROUVE(" ";A1)+1;NBCAR(A1))</t>
  </si>
  <si>
    <t>=GAUCHE(A2;TROUVE(" ";A2;1)-1)</t>
  </si>
  <si>
    <t>=DROITE(A2;TROUVE(" ";A2;1)-1)</t>
  </si>
  <si>
    <t>Pour intervertir rapidement le nom et prénom d'une colonne</t>
  </si>
  <si>
    <t>Avec un prénom composé avec trait d'union ou espace entre les mots</t>
  </si>
  <si>
    <t>INTERVERTIR</t>
  </si>
  <si>
    <t>Formules :</t>
  </si>
  <si>
    <t>Pour mettre le prénom et le nom dans une colonne séparée</t>
  </si>
  <si>
    <t>Exemple de nom</t>
  </si>
  <si>
    <t>Description</t>
  </si>
  <si>
    <t>Deuxième prénom</t>
  </si>
  <si>
    <t>Suffixe</t>
  </si>
  <si>
    <t>Aucun deuxième prénom</t>
  </si>
  <si>
    <t>Une initiale au milieu</t>
  </si>
  <si>
    <t>Deux initiales au milieu</t>
  </si>
  <si>
    <t>Nom en premier suivi d’une virgule</t>
  </si>
  <si>
    <t>Prénom en deux parties</t>
  </si>
  <si>
    <t>Nom en trois parties</t>
  </si>
  <si>
    <t>Nom en deux parties</t>
  </si>
  <si>
    <t>Nom et suffixe en premier, suivis d’une virgule</t>
  </si>
  <si>
    <t>Gary Altman III</t>
  </si>
  <si>
    <t>Avec suffixe</t>
  </si>
  <si>
    <t>Avec préfixe</t>
  </si>
  <si>
    <t>Nom avec trait d’union</t>
  </si>
  <si>
    <t>Paul DUBOIS</t>
  </si>
  <si>
    <t>Aline S. DUBOIS</t>
  </si>
  <si>
    <t>Monique B. G. Berthon</t>
  </si>
  <si>
    <t>Kenny, Wendy Bertoni</t>
  </si>
  <si>
    <t>Marie Pierre D. Andersen</t>
  </si>
  <si>
    <t>Jacques Henri de Beauchemin</t>
  </si>
  <si>
    <t>BAULIEU Jr., Emile K.</t>
  </si>
  <si>
    <t>Albert de Monaco</t>
  </si>
  <si>
    <t>Mr. Ryan Gufroy</t>
  </si>
  <si>
    <t>Valéry Giscard-D'estaing</t>
  </si>
  <si>
    <t>Fractionner le texte en colonnes en utilisant des fonctions.</t>
  </si>
  <si>
    <t>Si vous souhaitez voir le détail des formules, cet exemple fait partie d'une aide office dont vous trouverez le lien ci-dessous.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</si>
</sst>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Arial Unicode MS"/>
      <family val="2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quotePrefix="1"/>
    <xf numFmtId="0" fontId="2" fillId="0" borderId="0" xfId="0" quotePrefix="1" applyFont="1"/>
    <xf numFmtId="0" fontId="0" fillId="0" borderId="0" xfId="0" applyAlignment="1">
      <alignment wrapText="1"/>
    </xf>
    <xf numFmtId="0" fontId="0" fillId="0" borderId="0" xfId="0" quotePrefix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quotePrefix="1" applyBorder="1"/>
    <xf numFmtId="0" fontId="10" fillId="0" borderId="0" xfId="0" quotePrefix="1" applyFont="1"/>
    <xf numFmtId="0" fontId="12" fillId="0" borderId="0" xfId="0" applyFont="1" applyAlignment="1">
      <alignment vertical="center" wrapText="1"/>
    </xf>
    <xf numFmtId="0" fontId="0" fillId="2" borderId="0" xfId="0" applyFill="1"/>
    <xf numFmtId="0" fontId="15" fillId="2" borderId="0" xfId="0" applyFont="1" applyFill="1" applyAlignment="1">
      <alignment horizontal="left"/>
    </xf>
    <xf numFmtId="0" fontId="14" fillId="2" borderId="0" xfId="0" applyFont="1" applyFill="1"/>
    <xf numFmtId="0" fontId="0" fillId="3" borderId="0" xfId="0" applyFont="1" applyFill="1" applyBorder="1" applyAlignment="1">
      <alignment vertical="center" wrapText="1"/>
    </xf>
    <xf numFmtId="0" fontId="0" fillId="3" borderId="0" xfId="0" applyFill="1"/>
    <xf numFmtId="0" fontId="2" fillId="3" borderId="0" xfId="0" applyFont="1" applyFill="1"/>
    <xf numFmtId="0" fontId="0" fillId="3" borderId="0" xfId="0" quotePrefix="1" applyFill="1"/>
    <xf numFmtId="0" fontId="0" fillId="0" borderId="0" xfId="0" applyFont="1" applyFill="1" applyBorder="1" applyAlignment="1">
      <alignment vertical="center" wrapText="1"/>
    </xf>
    <xf numFmtId="0" fontId="0" fillId="0" borderId="0" xfId="0" quotePrefix="1" applyFill="1"/>
    <xf numFmtId="0" fontId="0" fillId="0" borderId="0" xfId="0" applyFill="1"/>
    <xf numFmtId="0" fontId="16" fillId="0" borderId="0" xfId="0" applyFont="1" applyFill="1" applyAlignment="1">
      <alignment horizontal="left"/>
    </xf>
    <xf numFmtId="0" fontId="10" fillId="0" borderId="0" xfId="0" applyFont="1" applyFill="1"/>
    <xf numFmtId="0" fontId="0" fillId="0" borderId="0" xfId="0" applyFont="1" applyBorder="1" applyAlignment="1">
      <alignment wrapText="1"/>
    </xf>
    <xf numFmtId="0" fontId="10" fillId="0" borderId="0" xfId="0" applyFont="1" applyFill="1" applyAlignment="1">
      <alignment horizont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13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quotePrefix="1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8" xfId="0" applyFont="1" applyBorder="1"/>
    <xf numFmtId="0" fontId="21" fillId="0" borderId="0" xfId="0" quotePrefix="1" applyFont="1"/>
    <xf numFmtId="0" fontId="21" fillId="0" borderId="0" xfId="0" applyFont="1"/>
    <xf numFmtId="0" fontId="22" fillId="0" borderId="0" xfId="0" applyFont="1"/>
    <xf numFmtId="0" fontId="13" fillId="2" borderId="8" xfId="0" applyFont="1" applyFill="1" applyBorder="1"/>
    <xf numFmtId="0" fontId="13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23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office.com/fr-be/article/Fractionner-le-texte-en-colonnes-en-utilisant-des-fonctions-c2930414-9678-49d7-89bc-1bf66e219ea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selection activeCell="J82" sqref="J82"/>
    </sheetView>
  </sheetViews>
  <sheetFormatPr baseColWidth="10" defaultRowHeight="15" x14ac:dyDescent="0.25"/>
  <cols>
    <col min="1" max="1" width="20.140625" customWidth="1"/>
    <col min="2" max="2" width="22.28515625" customWidth="1"/>
    <col min="3" max="3" width="26.42578125" customWidth="1"/>
    <col min="4" max="4" width="27.42578125" customWidth="1"/>
    <col min="6" max="6" width="18" customWidth="1"/>
    <col min="9" max="9" width="14.5703125" customWidth="1"/>
  </cols>
  <sheetData>
    <row r="1" spans="1:11" ht="18.75" x14ac:dyDescent="0.3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2"/>
    </row>
    <row r="2" spans="1:11" s="3" customFormat="1" ht="30" x14ac:dyDescent="0.25">
      <c r="A2" s="49" t="s">
        <v>0</v>
      </c>
      <c r="B2" s="49" t="s">
        <v>1</v>
      </c>
      <c r="C2" s="50" t="s">
        <v>9</v>
      </c>
      <c r="D2" s="4" t="s">
        <v>10</v>
      </c>
    </row>
    <row r="3" spans="1:11" x14ac:dyDescent="0.25">
      <c r="A3" t="s">
        <v>3</v>
      </c>
      <c r="B3" t="str">
        <f>MID(A3,3,6)</f>
        <v>tricia</v>
      </c>
      <c r="C3" s="2" t="s">
        <v>7</v>
      </c>
      <c r="D3" t="s">
        <v>5</v>
      </c>
    </row>
    <row r="4" spans="1:11" x14ac:dyDescent="0.25">
      <c r="A4" t="s">
        <v>2</v>
      </c>
      <c r="B4" t="str">
        <f>MID(A4,3,6)</f>
        <v>therin</v>
      </c>
      <c r="C4" s="2" t="s">
        <v>59</v>
      </c>
      <c r="D4" t="s">
        <v>4</v>
      </c>
    </row>
    <row r="5" spans="1:11" x14ac:dyDescent="0.25">
      <c r="C5" s="2"/>
    </row>
    <row r="6" spans="1:11" x14ac:dyDescent="0.25">
      <c r="A6" t="s">
        <v>3</v>
      </c>
      <c r="B6" t="str">
        <f>MID(A6,1,1)</f>
        <v>P</v>
      </c>
      <c r="C6" s="2" t="s">
        <v>60</v>
      </c>
      <c r="D6" t="s">
        <v>6</v>
      </c>
    </row>
    <row r="7" spans="1:11" x14ac:dyDescent="0.25">
      <c r="A7" t="s">
        <v>2</v>
      </c>
      <c r="B7" t="str">
        <f>MID(A7,1,1)</f>
        <v>C</v>
      </c>
      <c r="C7" s="2" t="s">
        <v>8</v>
      </c>
    </row>
    <row r="9" spans="1:11" ht="18.75" x14ac:dyDescent="0.3">
      <c r="A9" s="13" t="s">
        <v>14</v>
      </c>
      <c r="B9" s="14"/>
      <c r="C9" s="14"/>
      <c r="D9" s="14"/>
      <c r="E9" s="14"/>
      <c r="F9" s="14"/>
      <c r="G9" s="14"/>
      <c r="H9" s="14"/>
      <c r="I9" s="14"/>
      <c r="J9" s="14"/>
      <c r="K9" s="12"/>
    </row>
    <row r="10" spans="1:11" x14ac:dyDescent="0.25">
      <c r="A10" t="s">
        <v>12</v>
      </c>
    </row>
    <row r="11" spans="1:11" x14ac:dyDescent="0.25">
      <c r="A11" t="s">
        <v>3</v>
      </c>
      <c r="B11" t="str">
        <f>UPPER(A11)</f>
        <v>PATRICIA</v>
      </c>
      <c r="C11" s="2" t="s">
        <v>57</v>
      </c>
    </row>
    <row r="12" spans="1:11" x14ac:dyDescent="0.25">
      <c r="A12" t="s">
        <v>3</v>
      </c>
      <c r="B12" t="str">
        <f>LOWER(A12)</f>
        <v>patricia</v>
      </c>
      <c r="C12" s="2" t="s">
        <v>58</v>
      </c>
    </row>
    <row r="14" spans="1:11" ht="18.75" x14ac:dyDescent="0.3">
      <c r="A14" s="13" t="s">
        <v>15</v>
      </c>
      <c r="B14" s="14"/>
      <c r="C14" s="14"/>
      <c r="D14" s="14"/>
      <c r="E14" s="14"/>
      <c r="F14" s="14"/>
      <c r="G14" s="14"/>
      <c r="H14" s="14"/>
      <c r="I14" s="14"/>
      <c r="J14" s="14"/>
      <c r="K14" s="12"/>
    </row>
    <row r="15" spans="1:11" x14ac:dyDescent="0.25">
      <c r="A15" t="s">
        <v>3</v>
      </c>
      <c r="B15" t="str">
        <f>UPPER(MID(A15,3,6))</f>
        <v>TRICIA</v>
      </c>
      <c r="C15" s="2" t="s">
        <v>62</v>
      </c>
      <c r="D15" t="s">
        <v>13</v>
      </c>
    </row>
    <row r="16" spans="1:11" x14ac:dyDescent="0.25">
      <c r="A16" t="s">
        <v>3</v>
      </c>
      <c r="B16" t="str">
        <f>LOWER(MID(A16,3,6))</f>
        <v>tricia</v>
      </c>
      <c r="C16" s="2" t="s">
        <v>63</v>
      </c>
    </row>
    <row r="17" spans="1:11" x14ac:dyDescent="0.25">
      <c r="A17" t="s">
        <v>3</v>
      </c>
      <c r="B17" t="str">
        <f>LOWER(MID(A17,1,1))</f>
        <v>p</v>
      </c>
      <c r="C17" s="2" t="s">
        <v>64</v>
      </c>
    </row>
    <row r="19" spans="1:11" ht="18.75" x14ac:dyDescent="0.3">
      <c r="A19" s="13" t="s">
        <v>61</v>
      </c>
      <c r="B19" s="14"/>
      <c r="C19" s="14"/>
      <c r="D19" s="14"/>
      <c r="E19" s="14"/>
      <c r="F19" s="14"/>
      <c r="G19" s="14"/>
      <c r="H19" s="14"/>
      <c r="I19" s="14"/>
      <c r="J19" s="14"/>
      <c r="K19" s="12"/>
    </row>
    <row r="20" spans="1:11" x14ac:dyDescent="0.25">
      <c r="A20" s="5" t="s">
        <v>16</v>
      </c>
      <c r="B20" s="5" t="s">
        <v>17</v>
      </c>
      <c r="C20" t="str">
        <f>LOWER(MID(A20,1,1)&amp;"."&amp;LOWER(B20))</f>
        <v>a.devallois</v>
      </c>
      <c r="D20" s="1" t="s">
        <v>74</v>
      </c>
    </row>
    <row r="21" spans="1:11" x14ac:dyDescent="0.25">
      <c r="A21" s="5" t="s">
        <v>24</v>
      </c>
      <c r="B21" s="5" t="s">
        <v>32</v>
      </c>
      <c r="C21" t="str">
        <f t="shared" ref="C21:C23" si="0">LOWER(MID(A21,1,1)&amp;"."&amp;LOWER(B21))</f>
        <v>j.dupond demoncorget</v>
      </c>
      <c r="D21" t="s">
        <v>19</v>
      </c>
    </row>
    <row r="22" spans="1:11" x14ac:dyDescent="0.25">
      <c r="A22" s="5" t="s">
        <v>22</v>
      </c>
      <c r="B22" s="5" t="s">
        <v>21</v>
      </c>
      <c r="C22" t="str">
        <f t="shared" si="0"/>
        <v>t.adamo</v>
      </c>
      <c r="D22" t="s">
        <v>18</v>
      </c>
    </row>
    <row r="23" spans="1:11" x14ac:dyDescent="0.25">
      <c r="A23" s="5" t="s">
        <v>25</v>
      </c>
      <c r="B23" s="5" t="s">
        <v>23</v>
      </c>
      <c r="C23" t="str">
        <f t="shared" si="0"/>
        <v>a.graventien</v>
      </c>
      <c r="D23" t="s">
        <v>78</v>
      </c>
    </row>
    <row r="24" spans="1:11" x14ac:dyDescent="0.25">
      <c r="D24" t="s">
        <v>20</v>
      </c>
    </row>
    <row r="25" spans="1:11" x14ac:dyDescent="0.25">
      <c r="D25" t="s">
        <v>79</v>
      </c>
    </row>
    <row r="27" spans="1:11" ht="18.75" x14ac:dyDescent="0.3">
      <c r="A27" s="13" t="s">
        <v>28</v>
      </c>
      <c r="B27" s="14"/>
      <c r="C27" s="14"/>
      <c r="D27" s="14"/>
      <c r="E27" s="14"/>
      <c r="F27" s="14"/>
      <c r="G27" s="14"/>
      <c r="H27" s="14"/>
      <c r="I27" s="14"/>
      <c r="J27" s="14"/>
      <c r="K27" s="12"/>
    </row>
    <row r="29" spans="1:11" x14ac:dyDescent="0.25">
      <c r="A29" t="s">
        <v>80</v>
      </c>
    </row>
    <row r="31" spans="1:11" ht="18.75" x14ac:dyDescent="0.3">
      <c r="A31" s="13" t="s">
        <v>38</v>
      </c>
      <c r="B31" s="14"/>
      <c r="C31" s="14"/>
      <c r="D31" s="14"/>
      <c r="E31" s="14"/>
      <c r="F31" s="14"/>
      <c r="G31" s="14"/>
      <c r="H31" s="14"/>
      <c r="I31" s="14"/>
      <c r="J31" s="14"/>
      <c r="K31" s="12"/>
    </row>
    <row r="33" spans="1:11" ht="15" customHeight="1" x14ac:dyDescent="0.25">
      <c r="A33" s="24" t="s">
        <v>32</v>
      </c>
      <c r="B33" t="str">
        <f>SUBSTITUTE(A33," ","-")</f>
        <v>Dupond-Demoncorget</v>
      </c>
      <c r="C33" s="1" t="s">
        <v>65</v>
      </c>
      <c r="D33" t="s">
        <v>31</v>
      </c>
    </row>
    <row r="34" spans="1:11" x14ac:dyDescent="0.25">
      <c r="A34" s="5"/>
    </row>
    <row r="35" spans="1:11" x14ac:dyDescent="0.25">
      <c r="A35" s="17" t="s">
        <v>50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s="16"/>
      <c r="B36" s="15"/>
      <c r="C36" s="16"/>
      <c r="D36" s="15"/>
      <c r="E36" s="16"/>
      <c r="F36" s="16"/>
      <c r="G36" s="16"/>
      <c r="H36" s="16"/>
      <c r="I36" s="16"/>
      <c r="J36" s="16"/>
      <c r="K36" s="16"/>
    </row>
    <row r="37" spans="1:11" x14ac:dyDescent="0.25">
      <c r="A37" s="15" t="s">
        <v>27</v>
      </c>
      <c r="B37" s="15" t="s">
        <v>32</v>
      </c>
      <c r="C37" s="18" t="str">
        <f>LOWER(MID(A37,1,1)&amp;"."&amp;LOWER(SUBSTITUTE(B37," ","-")))</f>
        <v>a.dupond-demoncorget</v>
      </c>
      <c r="D37" s="18" t="s">
        <v>49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15"/>
      <c r="B38" s="15"/>
      <c r="C38" s="18"/>
      <c r="D38" s="16"/>
      <c r="E38" s="16"/>
      <c r="F38" s="16"/>
      <c r="G38" s="16"/>
      <c r="H38" s="16"/>
      <c r="I38" s="16"/>
      <c r="J38" s="16"/>
      <c r="K38" s="16"/>
    </row>
    <row r="39" spans="1:11" s="21" customFormat="1" x14ac:dyDescent="0.25">
      <c r="A39" s="19"/>
      <c r="B39" s="19"/>
      <c r="C39" s="20"/>
    </row>
    <row r="40" spans="1:11" s="21" customFormat="1" x14ac:dyDescent="0.25">
      <c r="A40" s="6" t="s">
        <v>81</v>
      </c>
      <c r="B40" s="19"/>
      <c r="C40" s="20"/>
    </row>
    <row r="42" spans="1:11" x14ac:dyDescent="0.25">
      <c r="A42" s="16" t="s">
        <v>82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25">
      <c r="A43" s="6" t="s">
        <v>83</v>
      </c>
    </row>
    <row r="44" spans="1:11" x14ac:dyDescent="0.25">
      <c r="A44" s="6"/>
    </row>
    <row r="45" spans="1:11" ht="18.75" x14ac:dyDescent="0.3">
      <c r="A45" s="13" t="s">
        <v>97</v>
      </c>
      <c r="B45" s="14"/>
      <c r="C45" s="14"/>
      <c r="D45" s="14"/>
      <c r="E45" s="14"/>
      <c r="F45" s="14"/>
      <c r="G45" s="14"/>
      <c r="H45" s="14"/>
      <c r="I45" s="14"/>
      <c r="J45" s="14"/>
      <c r="K45" s="12"/>
    </row>
    <row r="46" spans="1:11" x14ac:dyDescent="0.25">
      <c r="A46" s="6"/>
    </row>
    <row r="47" spans="1:11" x14ac:dyDescent="0.25">
      <c r="A47" s="6" t="s">
        <v>96</v>
      </c>
    </row>
    <row r="48" spans="1:11" x14ac:dyDescent="0.25">
      <c r="A48" s="6"/>
      <c r="B48" s="35">
        <v>5000</v>
      </c>
      <c r="C48" s="36" t="str">
        <f>IF(B48&gt;2500,"oui","non")</f>
        <v>oui</v>
      </c>
      <c r="D48" s="1" t="s">
        <v>66</v>
      </c>
    </row>
    <row r="49" spans="1:11" ht="18.75" x14ac:dyDescent="0.3">
      <c r="A49" s="22"/>
      <c r="B49" s="37">
        <v>2000</v>
      </c>
      <c r="C49" s="38" t="str">
        <f>IF(B49&gt;2500,"oui","non")</f>
        <v>non</v>
      </c>
      <c r="D49" s="23"/>
      <c r="E49" s="23"/>
      <c r="F49" s="23"/>
      <c r="G49" s="23"/>
      <c r="H49" s="23"/>
      <c r="I49" s="23"/>
      <c r="J49" s="23"/>
    </row>
    <row r="50" spans="1:11" ht="18.75" x14ac:dyDescent="0.3">
      <c r="A50" s="22"/>
      <c r="B50" s="37">
        <v>2501</v>
      </c>
      <c r="C50" s="38" t="str">
        <f>IF(B50&gt;2500,"oui","non")</f>
        <v>oui</v>
      </c>
      <c r="D50" s="23"/>
      <c r="E50" s="23"/>
      <c r="F50" s="23"/>
      <c r="G50" s="23"/>
      <c r="H50" s="23"/>
      <c r="I50" s="23"/>
      <c r="J50" s="23"/>
    </row>
    <row r="51" spans="1:11" ht="18.75" x14ac:dyDescent="0.3">
      <c r="A51" s="22"/>
      <c r="B51" s="37">
        <v>2500</v>
      </c>
      <c r="C51" s="38" t="str">
        <f>IF(B51&gt;2500,"oui","non")</f>
        <v>non</v>
      </c>
      <c r="D51" s="23" t="s">
        <v>98</v>
      </c>
      <c r="E51" s="23"/>
      <c r="F51" s="23"/>
      <c r="G51" s="23"/>
      <c r="H51" s="23"/>
      <c r="I51" s="23"/>
      <c r="J51" s="23"/>
    </row>
    <row r="52" spans="1:11" ht="18.75" x14ac:dyDescent="0.3">
      <c r="A52" s="22"/>
      <c r="B52" s="23"/>
      <c r="C52" s="25"/>
      <c r="D52" s="23" t="s">
        <v>84</v>
      </c>
      <c r="E52" s="23"/>
      <c r="F52" s="23"/>
      <c r="G52" s="23"/>
      <c r="H52" s="23"/>
      <c r="I52" s="23"/>
      <c r="J52" s="23"/>
    </row>
    <row r="53" spans="1:11" ht="18.75" x14ac:dyDescent="0.3">
      <c r="A53" s="22"/>
      <c r="B53" s="23"/>
      <c r="C53" s="25"/>
      <c r="D53" s="23"/>
      <c r="E53" s="23"/>
      <c r="F53" s="23"/>
      <c r="G53" s="23"/>
      <c r="H53" s="23"/>
      <c r="I53" s="23"/>
      <c r="J53" s="23"/>
    </row>
    <row r="54" spans="1:11" s="21" customFormat="1" ht="45" x14ac:dyDescent="0.25">
      <c r="A54" s="29"/>
      <c r="B54" s="29"/>
      <c r="C54" s="51" t="s">
        <v>108</v>
      </c>
      <c r="D54" s="51"/>
      <c r="E54" s="30"/>
      <c r="F54" s="32" t="s">
        <v>92</v>
      </c>
      <c r="G54" s="32" t="s">
        <v>93</v>
      </c>
      <c r="H54" s="32"/>
      <c r="I54" s="33" t="s">
        <v>94</v>
      </c>
      <c r="J54" s="30"/>
    </row>
    <row r="55" spans="1:11" s="21" customFormat="1" x14ac:dyDescent="0.25">
      <c r="A55" s="29" t="s">
        <v>106</v>
      </c>
      <c r="B55" s="8" t="s">
        <v>107</v>
      </c>
      <c r="C55" s="41" t="s">
        <v>85</v>
      </c>
      <c r="D55" s="42" t="s">
        <v>86</v>
      </c>
      <c r="F55" s="34" t="s">
        <v>86</v>
      </c>
      <c r="G55" s="30">
        <f>COUNTIF(C55:D58,"Ouvrier")</f>
        <v>3</v>
      </c>
      <c r="H55" s="30" t="s">
        <v>91</v>
      </c>
      <c r="I55" s="30">
        <f>COUNTIF($C$55:$D$58,F55)</f>
        <v>3</v>
      </c>
      <c r="J55" s="30"/>
    </row>
    <row r="56" spans="1:11" s="21" customFormat="1" x14ac:dyDescent="0.25">
      <c r="A56" s="29" t="s">
        <v>88</v>
      </c>
      <c r="B56" s="29"/>
      <c r="C56" s="43" t="s">
        <v>86</v>
      </c>
      <c r="D56" s="44" t="s">
        <v>86</v>
      </c>
      <c r="E56" s="30"/>
      <c r="F56" s="34" t="s">
        <v>87</v>
      </c>
      <c r="G56" s="30">
        <f>COUNTIF(C55:D58,"Technicien")</f>
        <v>2</v>
      </c>
      <c r="H56" s="30"/>
      <c r="I56" s="30">
        <f t="shared" ref="I56:I57" si="1">COUNTIF($C$55:$D$58,F56)</f>
        <v>2</v>
      </c>
      <c r="J56" s="30"/>
    </row>
    <row r="57" spans="1:11" s="21" customFormat="1" x14ac:dyDescent="0.25">
      <c r="A57" s="29" t="s">
        <v>89</v>
      </c>
      <c r="B57" s="29"/>
      <c r="C57" s="43" t="s">
        <v>87</v>
      </c>
      <c r="D57" s="44" t="s">
        <v>85</v>
      </c>
      <c r="E57" s="30"/>
      <c r="F57" s="34" t="s">
        <v>85</v>
      </c>
      <c r="G57" s="30">
        <f>COUNTIF(C55:D58,"Technicien")</f>
        <v>2</v>
      </c>
      <c r="H57" s="30"/>
      <c r="I57" s="30">
        <f t="shared" si="1"/>
        <v>3</v>
      </c>
      <c r="J57" s="30"/>
    </row>
    <row r="58" spans="1:11" s="21" customFormat="1" x14ac:dyDescent="0.25">
      <c r="A58" s="29" t="s">
        <v>90</v>
      </c>
      <c r="B58" s="29"/>
      <c r="C58" s="45" t="s">
        <v>85</v>
      </c>
      <c r="D58" s="46" t="s">
        <v>87</v>
      </c>
      <c r="E58" s="30"/>
      <c r="F58" s="30"/>
      <c r="G58" s="30"/>
      <c r="H58" s="30" t="s">
        <v>95</v>
      </c>
      <c r="I58" s="30"/>
      <c r="J58" s="30"/>
    </row>
    <row r="59" spans="1:11" s="21" customFormat="1" x14ac:dyDescent="0.25">
      <c r="A59" s="29"/>
      <c r="B59" s="29"/>
      <c r="C59" s="31"/>
      <c r="D59" s="31"/>
      <c r="E59" s="30"/>
      <c r="F59" s="30"/>
      <c r="G59" s="30"/>
      <c r="H59" s="30"/>
      <c r="I59" s="30"/>
      <c r="J59" s="30"/>
    </row>
    <row r="60" spans="1:11" s="21" customFormat="1" x14ac:dyDescent="0.25">
      <c r="A60" s="29"/>
      <c r="B60" s="29"/>
      <c r="C60" s="31"/>
      <c r="D60" s="31"/>
      <c r="E60" s="30"/>
      <c r="F60" s="30"/>
      <c r="G60" s="30"/>
      <c r="H60" s="30"/>
      <c r="I60" s="30"/>
      <c r="J60" s="30"/>
    </row>
    <row r="61" spans="1:11" x14ac:dyDescent="0.25">
      <c r="A61" s="27" t="s">
        <v>40</v>
      </c>
      <c r="B61" s="27" t="s">
        <v>39</v>
      </c>
      <c r="C61" s="28"/>
      <c r="D61" s="28"/>
      <c r="E61" s="28"/>
      <c r="F61" s="28"/>
      <c r="G61" s="28"/>
      <c r="H61" s="28"/>
      <c r="I61" s="28"/>
      <c r="J61" s="28"/>
      <c r="K61" s="16"/>
    </row>
    <row r="62" spans="1:11" x14ac:dyDescent="0.25">
      <c r="A62" s="26" t="s">
        <v>43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s="16" customFormat="1" x14ac:dyDescent="0.25">
      <c r="A63" s="26" t="s">
        <v>44</v>
      </c>
    </row>
    <row r="64" spans="1:11" x14ac:dyDescent="0.25">
      <c r="A64" s="5" t="s">
        <v>26</v>
      </c>
      <c r="B64">
        <f>COUNTIF(A64,"*-*")</f>
        <v>1</v>
      </c>
      <c r="C64" s="9" t="s">
        <v>67</v>
      </c>
      <c r="D64" s="47" t="s">
        <v>41</v>
      </c>
      <c r="E64" s="35">
        <f>COUNTIF(D64,"-")</f>
        <v>0</v>
      </c>
      <c r="F64" s="2" t="s">
        <v>69</v>
      </c>
    </row>
    <row r="65" spans="1:11" x14ac:dyDescent="0.25">
      <c r="A65" s="5" t="s">
        <v>27</v>
      </c>
      <c r="B65">
        <f>COUNTIF(A65,"*-*")</f>
        <v>1</v>
      </c>
      <c r="C65" s="9" t="s">
        <v>68</v>
      </c>
      <c r="D65" s="47" t="s">
        <v>42</v>
      </c>
      <c r="E65" s="35">
        <f>COUNTIF(D65,"-")</f>
        <v>1</v>
      </c>
      <c r="F65" s="2" t="s">
        <v>70</v>
      </c>
    </row>
    <row r="66" spans="1:11" x14ac:dyDescent="0.25">
      <c r="A66" s="5"/>
    </row>
    <row r="67" spans="1:11" ht="18.75" x14ac:dyDescent="0.3">
      <c r="A67" s="13" t="s">
        <v>104</v>
      </c>
      <c r="B67" s="14"/>
      <c r="C67" s="14"/>
      <c r="D67" s="14"/>
      <c r="E67" s="14"/>
      <c r="F67" s="14"/>
      <c r="G67" s="14"/>
      <c r="H67" s="14"/>
      <c r="I67" s="14"/>
      <c r="J67" s="14"/>
      <c r="K67" s="12"/>
    </row>
    <row r="68" spans="1:11" s="23" customFormat="1" x14ac:dyDescent="0.25">
      <c r="A68" s="6" t="s">
        <v>105</v>
      </c>
    </row>
    <row r="69" spans="1:11" s="6" customFormat="1" x14ac:dyDescent="0.25">
      <c r="A69" s="6" t="s">
        <v>99</v>
      </c>
      <c r="B69" s="40" t="s">
        <v>100</v>
      </c>
      <c r="C69" s="40" t="s">
        <v>101</v>
      </c>
      <c r="D69" s="39">
        <f>SEARCH("Z",C69,1)</f>
        <v>2</v>
      </c>
      <c r="F69" s="6" t="s">
        <v>102</v>
      </c>
    </row>
    <row r="70" spans="1:11" s="6" customFormat="1" x14ac:dyDescent="0.25">
      <c r="B70" s="39"/>
      <c r="C70" s="40" t="s">
        <v>101</v>
      </c>
      <c r="D70" s="40" t="str">
        <f>MID(C70,SEARCH("Z",C70),1)</f>
        <v>Z</v>
      </c>
      <c r="F70" s="6" t="s">
        <v>103</v>
      </c>
    </row>
    <row r="72" spans="1:11" ht="18.75" x14ac:dyDescent="0.3">
      <c r="A72" s="13" t="s">
        <v>46</v>
      </c>
      <c r="B72" s="14"/>
      <c r="C72" s="14"/>
      <c r="D72" s="14"/>
      <c r="E72" s="14"/>
      <c r="F72" s="14"/>
      <c r="G72" s="14"/>
      <c r="H72" s="14"/>
      <c r="I72" s="14"/>
      <c r="J72" s="14"/>
      <c r="K72" s="12"/>
    </row>
    <row r="73" spans="1:11" x14ac:dyDescent="0.25">
      <c r="A73" s="5" t="s">
        <v>26</v>
      </c>
      <c r="B73" s="7" t="str">
        <f>IF(COUNTIF(A73,"*-*"),MID(A73,SEARCH("-",A73)+1,1),)</f>
        <v>m</v>
      </c>
      <c r="C73" s="1" t="s">
        <v>45</v>
      </c>
    </row>
    <row r="74" spans="1:11" x14ac:dyDescent="0.25">
      <c r="A74" s="5" t="s">
        <v>27</v>
      </c>
      <c r="B74" s="7" t="str">
        <f>IF(COUNTIF(A74,"*-*"),MID(A74,SEARCH("-",A74)+1,1),)</f>
        <v>s</v>
      </c>
      <c r="C74" s="7"/>
    </row>
    <row r="75" spans="1:11" x14ac:dyDescent="0.25">
      <c r="A75" s="5"/>
      <c r="B75" s="7"/>
      <c r="C75" s="7"/>
    </row>
    <row r="76" spans="1:11" ht="18.75" x14ac:dyDescent="0.3">
      <c r="A76" s="13" t="s">
        <v>48</v>
      </c>
      <c r="B76" s="14"/>
      <c r="C76" s="14"/>
      <c r="D76" s="14"/>
      <c r="E76" s="14"/>
      <c r="F76" s="14"/>
      <c r="G76" s="14"/>
      <c r="H76" s="14"/>
      <c r="I76" s="14"/>
      <c r="J76" s="14"/>
      <c r="K76" s="12"/>
    </row>
    <row r="77" spans="1:11" x14ac:dyDescent="0.25">
      <c r="B77" s="7"/>
      <c r="C77" s="1" t="str">
        <f>LOWER(MID(A80,1,1)&amp;"."&amp;LOWER(SUBSTITUTE(B80," ","-")))</f>
        <v>a.dupond-demoncorget</v>
      </c>
      <c r="D77" s="1" t="s">
        <v>51</v>
      </c>
    </row>
    <row r="79" spans="1:11" ht="18.75" x14ac:dyDescent="0.3">
      <c r="A79" s="13" t="s">
        <v>47</v>
      </c>
      <c r="B79" s="14"/>
      <c r="C79" s="14"/>
      <c r="D79" s="14"/>
      <c r="E79" s="14"/>
      <c r="F79" s="14"/>
      <c r="G79" s="14"/>
      <c r="H79" s="14"/>
      <c r="I79" s="14"/>
      <c r="J79" s="14"/>
      <c r="K79" s="12"/>
    </row>
    <row r="80" spans="1:11" x14ac:dyDescent="0.25">
      <c r="A80" s="5" t="s">
        <v>27</v>
      </c>
      <c r="B80" s="5" t="s">
        <v>32</v>
      </c>
      <c r="C80" s="7" t="str">
        <f>LOWER(MID(A80,1,1))&amp;LOWER(IF(COUNTIF(A80,"*-*"),MID(A80,SEARCH("-",A80)+1,1),))&amp;"."&amp;LOWER(SUBSTITUTE(B80," ","-"))</f>
        <v>as.dupond-demoncorget</v>
      </c>
      <c r="D80" s="1" t="s">
        <v>52</v>
      </c>
    </row>
    <row r="81" spans="1:11" x14ac:dyDescent="0.25">
      <c r="A81" s="5" t="s">
        <v>26</v>
      </c>
      <c r="B81" s="5" t="s">
        <v>17</v>
      </c>
      <c r="C81" s="7" t="str">
        <f>LOWER(MID(A81,1,1))&amp;LOWER(IF(COUNTIF(A81,"*-*"),MID(A81,SEARCH("-",A81)+1,1),))&amp;"."&amp;LOWER(SUBSTITUTE(B81," ","-"))</f>
        <v>jm.devallois</v>
      </c>
      <c r="D81" s="10" t="s">
        <v>53</v>
      </c>
    </row>
    <row r="82" spans="1:11" x14ac:dyDescent="0.25">
      <c r="A82" s="5" t="s">
        <v>29</v>
      </c>
      <c r="B82" s="5" t="s">
        <v>30</v>
      </c>
      <c r="C82" s="7" t="str">
        <f>LOWER(MID(A82,1,1))&amp;LOWER(IF(COUNTIF(A82,"*-*"),MID(A82,SEARCH("-",A82)+1,1),))&amp;"."&amp;LOWER(SUBSTITUTE(B82," ","-"))</f>
        <v>jp.durand</v>
      </c>
    </row>
    <row r="84" spans="1:11" ht="18.75" x14ac:dyDescent="0.3">
      <c r="A84" s="13" t="s">
        <v>33</v>
      </c>
      <c r="B84" s="14"/>
      <c r="C84" s="14"/>
      <c r="D84" s="14"/>
      <c r="E84" s="14"/>
      <c r="F84" s="14"/>
      <c r="G84" s="14"/>
      <c r="H84" s="14"/>
      <c r="I84" s="14"/>
      <c r="J84" s="14"/>
      <c r="K84" s="12"/>
    </row>
    <row r="85" spans="1:11" x14ac:dyDescent="0.25">
      <c r="A85" s="5" t="s">
        <v>27</v>
      </c>
      <c r="B85" s="5" t="s">
        <v>32</v>
      </c>
      <c r="C85" s="7" t="str">
        <f>LOWER(MID(A85,1,1))&amp;LOWER(IF(COUNTIF(A85,"*-*"),MID(A85,SEARCH("-",A85)+1,1),))&amp;"."&amp;LOWER(SUBSTITUTE(B85," ","-"))&amp;"@fai.fr"</f>
        <v>as.dupond-demoncorget@fai.fr</v>
      </c>
    </row>
    <row r="86" spans="1:11" x14ac:dyDescent="0.25">
      <c r="A86" s="5" t="s">
        <v>26</v>
      </c>
      <c r="B86" s="5" t="s">
        <v>17</v>
      </c>
      <c r="C86" s="7" t="str">
        <f>LOWER(MID(A86,1,1))&amp;LOWER(IF(COUNTIF(A86,"*-*"),MID(A86,SEARCH("-",A86)+1,1),))&amp;"."&amp;LOWER(SUBSTITUTE(B86," ","-"))&amp;"@fai.fr"</f>
        <v>jm.devallois@fai.fr</v>
      </c>
    </row>
    <row r="87" spans="1:11" x14ac:dyDescent="0.25">
      <c r="A87" s="5" t="s">
        <v>29</v>
      </c>
      <c r="B87" s="5" t="s">
        <v>30</v>
      </c>
      <c r="C87" s="7" t="str">
        <f>LOWER(MID(A87,1,1))&amp;LOWER(IF(COUNTIF(A87,"*-*"),MID(A87,SEARCH("-",A87)+1,1),))&amp;"."&amp;LOWER(SUBSTITUTE(B87," ","-"))&amp;"@fai.fr"</f>
        <v>jp.durand@fai.fr</v>
      </c>
    </row>
    <row r="89" spans="1:11" ht="18.75" x14ac:dyDescent="0.3">
      <c r="A89" s="13" t="s">
        <v>34</v>
      </c>
      <c r="B89" s="14"/>
      <c r="C89" s="14"/>
      <c r="D89" s="14"/>
      <c r="E89" s="14"/>
      <c r="F89" s="14"/>
      <c r="G89" s="14"/>
      <c r="H89" s="14"/>
      <c r="I89" s="14"/>
      <c r="J89" s="14"/>
      <c r="K89" s="12"/>
    </row>
    <row r="90" spans="1:11" x14ac:dyDescent="0.25">
      <c r="A90" s="11" t="s">
        <v>27</v>
      </c>
      <c r="B90" s="11" t="s">
        <v>32</v>
      </c>
      <c r="C90" s="7" t="str">
        <f t="shared" ref="C90:C95" si="2">LOWER(MID(A90,1,1))&amp;LOWER(IF(COUNTIF(A90,"*-*"),MID(A90,SEARCH("-",A90)+1,1),))&amp;"."&amp;LOWER(SUBSTITUTE(B90," ","-"))</f>
        <v>as.dupond-demoncorget</v>
      </c>
      <c r="D90" t="str">
        <f>MID(C90,1,12)&amp;"@fai.fr"</f>
        <v>as.dupond-de@fai.fr</v>
      </c>
    </row>
    <row r="91" spans="1:11" x14ac:dyDescent="0.25">
      <c r="A91" s="11" t="s">
        <v>26</v>
      </c>
      <c r="B91" s="11" t="s">
        <v>17</v>
      </c>
      <c r="C91" s="7" t="str">
        <f t="shared" si="2"/>
        <v>jm.devallois</v>
      </c>
      <c r="D91" t="str">
        <f t="shared" ref="D91:D95" si="3">MID(C91,1,12)&amp;"@fai.fr"</f>
        <v>jm.devallois@fai.fr</v>
      </c>
    </row>
    <row r="92" spans="1:11" x14ac:dyDescent="0.25">
      <c r="A92" s="11" t="s">
        <v>55</v>
      </c>
      <c r="B92" s="11" t="s">
        <v>30</v>
      </c>
      <c r="C92" s="7" t="str">
        <f t="shared" si="2"/>
        <v>mc.durand</v>
      </c>
      <c r="D92" t="str">
        <f t="shared" si="3"/>
        <v>mc.durand@fai.fr</v>
      </c>
    </row>
    <row r="93" spans="1:11" x14ac:dyDescent="0.25">
      <c r="A93" s="11" t="s">
        <v>35</v>
      </c>
      <c r="B93" s="11" t="s">
        <v>77</v>
      </c>
      <c r="C93" s="7" t="str">
        <f t="shared" si="2"/>
        <v>py.dupuis-dubourd</v>
      </c>
      <c r="D93" t="str">
        <f t="shared" si="3"/>
        <v>py.dupuis-du@fai.fr</v>
      </c>
    </row>
    <row r="94" spans="1:11" x14ac:dyDescent="0.25">
      <c r="A94" s="11" t="s">
        <v>37</v>
      </c>
      <c r="B94" s="11" t="s">
        <v>36</v>
      </c>
      <c r="C94" s="7" t="str">
        <f t="shared" si="2"/>
        <v>me.sagesse</v>
      </c>
      <c r="D94" t="str">
        <f t="shared" si="3"/>
        <v>me.sagesse@fai.fr</v>
      </c>
    </row>
    <row r="95" spans="1:11" x14ac:dyDescent="0.25">
      <c r="A95" s="11" t="s">
        <v>56</v>
      </c>
      <c r="B95" s="11" t="s">
        <v>30</v>
      </c>
      <c r="C95" s="7" t="str">
        <f t="shared" si="2"/>
        <v>a.durand</v>
      </c>
      <c r="D95" t="str">
        <f t="shared" si="3"/>
        <v>a.durand@fai.fr</v>
      </c>
    </row>
    <row r="100" spans="5:5" x14ac:dyDescent="0.25">
      <c r="E100" s="1"/>
    </row>
  </sheetData>
  <mergeCells count="1">
    <mergeCell ref="C54:D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2" sqref="E2"/>
    </sheetView>
  </sheetViews>
  <sheetFormatPr baseColWidth="10" defaultRowHeight="15" x14ac:dyDescent="0.25"/>
  <cols>
    <col min="1" max="1" width="16.140625" customWidth="1"/>
    <col min="2" max="2" width="29.7109375" customWidth="1"/>
    <col min="3" max="3" width="26.85546875" bestFit="1" customWidth="1"/>
    <col min="4" max="4" width="27" customWidth="1"/>
    <col min="5" max="5" width="19.5703125" bestFit="1" customWidth="1"/>
  </cols>
  <sheetData>
    <row r="1" spans="1:5" x14ac:dyDescent="0.25">
      <c r="A1" s="48" t="s">
        <v>71</v>
      </c>
      <c r="B1" s="48" t="s">
        <v>72</v>
      </c>
      <c r="C1" s="48" t="s">
        <v>73</v>
      </c>
      <c r="D1" s="48" t="s">
        <v>75</v>
      </c>
      <c r="E1" s="48" t="s">
        <v>76</v>
      </c>
    </row>
    <row r="2" spans="1:5" x14ac:dyDescent="0.25">
      <c r="A2" s="11" t="s">
        <v>27</v>
      </c>
      <c r="B2" s="11" t="s">
        <v>32</v>
      </c>
      <c r="C2" s="7" t="str">
        <f t="shared" ref="C2:C7" si="0">LOWER(MID(A2,1,1))&amp;LOWER(IF(COUNTIF(A2,"*-*"),MID(A2,SEARCH("-",A2)+1,1),))&amp;"."&amp;LOWER(SUBSTITUTE(B2," ","-"))</f>
        <v>as.dupond-demoncorget</v>
      </c>
      <c r="D2" s="7" t="str">
        <f>LOWER(MID(A2,1,1))&amp;LOWER(IF(COUNTIF(A2,"*-*"),MID(A2,SEARCH("-",A2)+1,1),))&amp;"."&amp;LOWER(SUBSTITUTE(B2," ","-"))&amp;"@fai.fr"</f>
        <v>as.dupond-demoncorget@fai.fr</v>
      </c>
      <c r="E2" t="str">
        <f>MID(D2,1,12)&amp;"@fai.fr"</f>
        <v>as.dupond-de@fai.fr</v>
      </c>
    </row>
    <row r="3" spans="1:5" x14ac:dyDescent="0.25">
      <c r="A3" s="11" t="s">
        <v>26</v>
      </c>
      <c r="B3" s="11" t="s">
        <v>17</v>
      </c>
      <c r="C3" s="7" t="str">
        <f t="shared" si="0"/>
        <v>jm.devallois</v>
      </c>
      <c r="D3" s="7" t="str">
        <f t="shared" ref="D3:D7" si="1">LOWER(MID(A3,1,1))&amp;LOWER(IF(COUNTIF(A3,"*-*"),MID(A3,SEARCH("-",A3)+1,1),))&amp;"."&amp;LOWER(SUBSTITUTE(B3," ","-"))&amp;"@fai.fr"</f>
        <v>jm.devallois@fai.fr</v>
      </c>
      <c r="E3" t="str">
        <f t="shared" ref="E3:E7" si="2">MID(D3,1,12)&amp;"@fai.fr"</f>
        <v>jm.devallois@fai.fr</v>
      </c>
    </row>
    <row r="4" spans="1:5" x14ac:dyDescent="0.25">
      <c r="A4" s="11" t="s">
        <v>55</v>
      </c>
      <c r="B4" s="11" t="s">
        <v>30</v>
      </c>
      <c r="C4" s="7" t="str">
        <f t="shared" si="0"/>
        <v>mc.durand</v>
      </c>
      <c r="D4" s="7" t="str">
        <f t="shared" si="1"/>
        <v>mc.durand@fai.fr</v>
      </c>
      <c r="E4" t="str">
        <f t="shared" si="2"/>
        <v>mc.durand@fa@fai.fr</v>
      </c>
    </row>
    <row r="5" spans="1:5" x14ac:dyDescent="0.25">
      <c r="A5" s="11" t="s">
        <v>35</v>
      </c>
      <c r="B5" s="11" t="s">
        <v>54</v>
      </c>
      <c r="C5" s="7" t="str">
        <f t="shared" si="0"/>
        <v>py.dupuis-dubourd</v>
      </c>
      <c r="D5" s="7" t="str">
        <f t="shared" si="1"/>
        <v>py.dupuis-dubourd@fai.fr</v>
      </c>
      <c r="E5" t="str">
        <f t="shared" si="2"/>
        <v>py.dupuis-du@fai.fr</v>
      </c>
    </row>
    <row r="6" spans="1:5" x14ac:dyDescent="0.25">
      <c r="A6" s="11" t="s">
        <v>37</v>
      </c>
      <c r="B6" s="11" t="s">
        <v>36</v>
      </c>
      <c r="C6" s="7" t="str">
        <f t="shared" si="0"/>
        <v>me.sagesse</v>
      </c>
      <c r="D6" s="7" t="str">
        <f t="shared" si="1"/>
        <v>me.sagesse@fai.fr</v>
      </c>
      <c r="E6" t="str">
        <f t="shared" si="2"/>
        <v>me.sagesse@f@fai.fr</v>
      </c>
    </row>
    <row r="7" spans="1:5" x14ac:dyDescent="0.25">
      <c r="A7" s="11" t="s">
        <v>56</v>
      </c>
      <c r="B7" s="11" t="s">
        <v>30</v>
      </c>
      <c r="C7" s="7" t="str">
        <f t="shared" si="0"/>
        <v>a.durand</v>
      </c>
      <c r="D7" s="7" t="str">
        <f t="shared" si="1"/>
        <v>a.durand@fai.fr</v>
      </c>
      <c r="E7" t="str">
        <f t="shared" si="2"/>
        <v>a.durand@fai@fai.fr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9" sqref="C9"/>
    </sheetView>
  </sheetViews>
  <sheetFormatPr baseColWidth="10" defaultRowHeight="15" x14ac:dyDescent="0.25"/>
  <cols>
    <col min="1" max="1" width="24" customWidth="1"/>
    <col min="2" max="2" width="45.5703125" bestFit="1" customWidth="1"/>
    <col min="3" max="3" width="31.7109375" bestFit="1" customWidth="1"/>
    <col min="4" max="4" width="30.42578125" bestFit="1" customWidth="1"/>
  </cols>
  <sheetData>
    <row r="1" spans="1:4" x14ac:dyDescent="0.25">
      <c r="A1" s="57" t="s">
        <v>109</v>
      </c>
      <c r="B1" s="58" t="s">
        <v>119</v>
      </c>
      <c r="C1" s="59" t="s">
        <v>110</v>
      </c>
      <c r="D1" s="59"/>
    </row>
    <row r="2" spans="1:4" x14ac:dyDescent="0.25">
      <c r="A2" s="52" t="s">
        <v>111</v>
      </c>
      <c r="B2" s="53" t="str">
        <f>MID(A2&amp;" "&amp;A2,FIND(" ",A2)+1,LEN(A2))</f>
        <v>Sophie Dupont</v>
      </c>
      <c r="C2" s="53" t="str">
        <f>LEFT(A2,FIND(" ",A2,1)-1)</f>
        <v>Dupont</v>
      </c>
      <c r="D2" s="53" t="str">
        <f>RIGHT(A2,FIND(" ",A2,1)-1)</f>
        <v>Sophie</v>
      </c>
    </row>
    <row r="3" spans="1:4" x14ac:dyDescent="0.25">
      <c r="A3" s="52" t="s">
        <v>112</v>
      </c>
      <c r="B3" s="53" t="str">
        <f>MID(A3&amp;" "&amp;A3,FIND(" ",A3)+1,LEN(A3))</f>
        <v>Jean-Pierre Durand</v>
      </c>
      <c r="C3" s="53" t="str">
        <f t="shared" ref="C3:C4" si="0">LEFT(A3,FIND(" ",A3,1)-1)</f>
        <v>Durand</v>
      </c>
      <c r="D3" s="53" t="str">
        <f>RIGHT(A3,FIND(" ",A3,1)-1)</f>
        <v>Pierre</v>
      </c>
    </row>
    <row r="4" spans="1:4" x14ac:dyDescent="0.25">
      <c r="A4" s="52" t="s">
        <v>113</v>
      </c>
      <c r="B4" s="53" t="str">
        <f>MID(A4&amp;" "&amp;A4,FIND(" ",A4)+1,LEN(A4))</f>
        <v>Marc Olivier Faverger</v>
      </c>
      <c r="C4" s="53" t="str">
        <f t="shared" si="0"/>
        <v>Faverger</v>
      </c>
      <c r="D4" s="53" t="str">
        <f>RIGHT(A4,FIND(" ",A4,1)-1)</f>
        <v xml:space="preserve"> Olivier</v>
      </c>
    </row>
    <row r="6" spans="1:4" x14ac:dyDescent="0.25">
      <c r="A6" t="s">
        <v>120</v>
      </c>
      <c r="B6" s="54" t="s">
        <v>114</v>
      </c>
      <c r="C6" s="54" t="s">
        <v>115</v>
      </c>
      <c r="D6" s="54" t="s">
        <v>116</v>
      </c>
    </row>
    <row r="7" spans="1:4" x14ac:dyDescent="0.25">
      <c r="B7" s="56"/>
      <c r="C7" s="55"/>
    </row>
    <row r="8" spans="1:4" x14ac:dyDescent="0.25">
      <c r="A8" t="s">
        <v>117</v>
      </c>
      <c r="C8" t="s">
        <v>121</v>
      </c>
    </row>
    <row r="9" spans="1:4" x14ac:dyDescent="0.25">
      <c r="A9" t="s">
        <v>118</v>
      </c>
    </row>
  </sheetData>
  <mergeCells count="1"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>
      <selection activeCell="C26" sqref="C26"/>
    </sheetView>
  </sheetViews>
  <sheetFormatPr baseColWidth="10" defaultColWidth="25.5703125" defaultRowHeight="15" x14ac:dyDescent="0.25"/>
  <cols>
    <col min="1" max="1" width="48" customWidth="1"/>
    <col min="2" max="2" width="27.7109375" bestFit="1" customWidth="1"/>
  </cols>
  <sheetData>
    <row r="1" spans="1:6" x14ac:dyDescent="0.25">
      <c r="A1" s="48" t="s">
        <v>123</v>
      </c>
      <c r="B1" s="48" t="s">
        <v>122</v>
      </c>
      <c r="C1" s="48" t="s">
        <v>71</v>
      </c>
      <c r="D1" s="48" t="s">
        <v>124</v>
      </c>
      <c r="E1" s="48" t="s">
        <v>72</v>
      </c>
      <c r="F1" s="48" t="s">
        <v>125</v>
      </c>
    </row>
    <row r="2" spans="1:6" x14ac:dyDescent="0.25">
      <c r="A2" s="60" t="s">
        <v>126</v>
      </c>
      <c r="B2" t="s">
        <v>138</v>
      </c>
      <c r="C2" s="61" t="str">
        <f>LEFT(B2, SEARCH(" ",B2,1))</f>
        <v xml:space="preserve">Paul </v>
      </c>
      <c r="E2" s="61" t="str">
        <f>RIGHT(B2,LEN(B2)-SEARCH(" ",B2,1))</f>
        <v>DUBOIS</v>
      </c>
      <c r="F2" s="60"/>
    </row>
    <row r="3" spans="1:6" x14ac:dyDescent="0.25">
      <c r="A3" s="60" t="s">
        <v>127</v>
      </c>
      <c r="B3" t="s">
        <v>139</v>
      </c>
      <c r="C3" s="60" t="str">
        <f>LEFT(B2,SEARCH(" ",B2))</f>
        <v xml:space="preserve">Paul </v>
      </c>
      <c r="D3" s="60" t="str">
        <f>MID(B3,SEARCH(" ",B3,1)+1,SEARCH(" ",B3,SEARCH(" ",B3,1)+1)-SEARCH(" ",B3,1))</f>
        <v xml:space="preserve">S. </v>
      </c>
      <c r="E3" s="60" t="str">
        <f>RIGHT(B3,LEN(B3)-SEARCH(" ",B3,SEARCH(" ",B3,1)+1))</f>
        <v>DUBOIS</v>
      </c>
      <c r="F3" s="60"/>
    </row>
    <row r="4" spans="1:6" x14ac:dyDescent="0.25">
      <c r="A4" s="60" t="s">
        <v>128</v>
      </c>
      <c r="B4" t="s">
        <v>140</v>
      </c>
      <c r="C4" s="60" t="str">
        <f>LEFT(B4,SEARCH(" ",B4,1))</f>
        <v xml:space="preserve">Monique </v>
      </c>
      <c r="D4" s="60" t="str">
        <f>MID(B4,SEARCH(" ",B4,1)+1,SEARCH(" ",B4,SEARCH(" ",B4,SEARCH(" ",B4,1)+1)+1)-SEARCH(" ",B4,1))</f>
        <v xml:space="preserve">B. G. </v>
      </c>
      <c r="E4" s="60" t="str">
        <f>RIGHT(B4,LEN(B4)-SEARCH(" ",B4,SEARCH(" ",B4,SEARCH(" ",B4,1)+1)+1))</f>
        <v>Berthon</v>
      </c>
      <c r="F4" s="60"/>
    </row>
    <row r="5" spans="1:6" x14ac:dyDescent="0.25">
      <c r="A5" s="60" t="s">
        <v>129</v>
      </c>
      <c r="B5" t="s">
        <v>141</v>
      </c>
      <c r="C5" s="60" t="str">
        <f>MID(B5,SEARCH(" ",B5,1)+1,SEARCH(" ",B5,SEARCH(" ",B5,1)+1)&amp;SEARCH(" ",B5,1))</f>
        <v>Wendy Bertoni</v>
      </c>
      <c r="D5" s="60" t="str">
        <f>RIGHT(B5,LEN(B5)-SEARCH(" ",B5,SEARCH(" ",B5,1)+1))</f>
        <v>Bertoni</v>
      </c>
      <c r="E5" s="60" t="str">
        <f>LEFT(B5,SEARCH(" ",B5,1)-2)</f>
        <v>Kenny</v>
      </c>
      <c r="F5" s="60"/>
    </row>
    <row r="6" spans="1:6" x14ac:dyDescent="0.25">
      <c r="A6" s="60" t="s">
        <v>130</v>
      </c>
      <c r="B6" s="62" t="s">
        <v>142</v>
      </c>
      <c r="C6" s="60" t="str">
        <f>LEFT(B6,SEARCH(" ",B6,SEARCH(" ",B6,1)+1))</f>
        <v xml:space="preserve">Marie Pierre </v>
      </c>
      <c r="D6" s="60" t="str">
        <f>MID(B6,SEARCH(" ",B6,SEARCH(" ",B6,1)+1)+1,SEARCH(" ",B6,SEARCH(" ",B6,SEARCH(" ",B6,1)+1)+1)-(SEARCH(" ",B6,SEARCH(" ",B6,1)+1)+1))</f>
        <v>D.</v>
      </c>
      <c r="E6" s="60" t="str">
        <f>RIGHT(B6,LEN(B6)-SEARCH(" ",B6,SEARCH(" ",B6,SEARCH(" ",B6,1)+1)+1))</f>
        <v>Andersen</v>
      </c>
      <c r="F6" s="60"/>
    </row>
    <row r="7" spans="1:6" x14ac:dyDescent="0.25">
      <c r="A7" s="60" t="s">
        <v>131</v>
      </c>
      <c r="B7" t="s">
        <v>143</v>
      </c>
      <c r="C7" s="60" t="str">
        <f>LEFT(B7,SEARCH(" ",B7,1))</f>
        <v xml:space="preserve">Jacques </v>
      </c>
      <c r="E7" s="60" t="str">
        <f>RIGHT(B7,LEN(B7)-SEARCH(" ",B7,1))</f>
        <v>Henri de Beauchemin</v>
      </c>
      <c r="F7" s="60"/>
    </row>
    <row r="8" spans="1:6" x14ac:dyDescent="0.25">
      <c r="A8" s="60" t="s">
        <v>132</v>
      </c>
      <c r="B8" t="s">
        <v>145</v>
      </c>
      <c r="C8" s="60" t="str">
        <f>LEFT(B2,SEARCH(" ",B2,1))</f>
        <v xml:space="preserve">Paul </v>
      </c>
      <c r="E8" s="60" t="str">
        <f>RIGHT(B8,LEN(B8)-SEARCH(" ",B8,1))</f>
        <v>de Monaco</v>
      </c>
      <c r="F8" s="60"/>
    </row>
    <row r="9" spans="1:6" x14ac:dyDescent="0.25">
      <c r="A9" s="60" t="s">
        <v>133</v>
      </c>
      <c r="B9" t="s">
        <v>144</v>
      </c>
      <c r="C9" s="60" t="str">
        <f>MID(B9,SEARCH(" ",B9,SEARCH(" ",B9,1)+1)+1,SEARCH(" ",B9,SEARCH(" ",B9,SEARCH(" ",B9,1)+1)+1)-SEARCH(" ",B9,SEARCH(" ",B9,1)+1))</f>
        <v xml:space="preserve">Emile </v>
      </c>
      <c r="D9" t="str">
        <f>RIGHT(B9,LEN(B9)-SEARCH(" ",B9,SEARCH(" ",B9,SEARCH(" ",B9,1)+1)+1))</f>
        <v>K.</v>
      </c>
      <c r="E9" s="60" t="str">
        <f>LEFT(B9,SEARCH(" ",B9,1))</f>
        <v xml:space="preserve">BAULIEU </v>
      </c>
      <c r="F9" s="60" t="str">
        <f>MID(B9,SEARCH(" ", B9,1)+1,(SEARCH(" ",B9,SEARCH(" ",B9,1)+1)-2)-SEARCH(" ",B9,1))</f>
        <v>Jr.</v>
      </c>
    </row>
    <row r="10" spans="1:6" x14ac:dyDescent="0.25">
      <c r="A10" s="60" t="s">
        <v>135</v>
      </c>
      <c r="B10" t="s">
        <v>134</v>
      </c>
      <c r="C10" s="60" t="str">
        <f>LEFT(B10,SEARCH(" ",B10,1))</f>
        <v xml:space="preserve">Gary </v>
      </c>
      <c r="D10" s="60"/>
      <c r="E10" s="60" t="str">
        <f>MID(B10,SEARCH(" ",B10,1)+1,SEARCH(" ",B10,SEARCH(" ",B10,1)+1)-(SEARCH(" ",B10,1)+1))</f>
        <v>Altman</v>
      </c>
      <c r="F10" s="60" t="str">
        <f>RIGHT(B10,LEN(B10)-SEARCH(" ",B10,SEARCH(" ",B10,1)+1))</f>
        <v>III</v>
      </c>
    </row>
    <row r="11" spans="1:6" x14ac:dyDescent="0.25">
      <c r="A11" s="60" t="s">
        <v>136</v>
      </c>
      <c r="B11" t="s">
        <v>146</v>
      </c>
      <c r="C11" t="str">
        <f>MID(B11,SEARCH(" ",B11,1)+1,SEARCH(" ",B11,SEARCH(" ",B11,1)+1)-(SEARCH(" ",B11,1)+1))</f>
        <v>Ryan</v>
      </c>
      <c r="E11" s="60" t="str">
        <f>RIGHT(B11,LEN(B11)-SEARCH(" ",B11,SEARCH(" ",B11,1)+1))</f>
        <v>Gufroy</v>
      </c>
    </row>
    <row r="12" spans="1:6" x14ac:dyDescent="0.25">
      <c r="A12" s="60" t="s">
        <v>137</v>
      </c>
      <c r="B12" t="s">
        <v>147</v>
      </c>
      <c r="C12" s="60" t="str">
        <f>LEFT(B12,SEARCH(" ",B12,1))</f>
        <v xml:space="preserve">Valéry </v>
      </c>
      <c r="E12" s="60" t="str">
        <f>RIGHT(B12,LEN(B12)-SEARCH(" ",B12,1))</f>
        <v>Giscard-D'estaing</v>
      </c>
    </row>
    <row r="15" spans="1:6" x14ac:dyDescent="0.25">
      <c r="A15" t="s">
        <v>149</v>
      </c>
    </row>
    <row r="16" spans="1:6" x14ac:dyDescent="0.25">
      <c r="A16" s="63" t="s">
        <v>148</v>
      </c>
    </row>
  </sheetData>
  <hyperlinks>
    <hyperlink ref="A16" r:id="rId1" tooltip="Office"/>
  </hyperlinks>
  <pageMargins left="0.7" right="0.7" top="0.75" bottom="0.75" header="0.3" footer="0.3"/>
  <ignoredErrors>
    <ignoredError sqref="C11 E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Déroulement</vt:lpstr>
      <vt:lpstr>formule terminée</vt:lpstr>
      <vt:lpstr>intervertir diviser</vt:lpstr>
      <vt:lpstr>Autres fractionnements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DEV</dc:creator>
  <cp:lastModifiedBy>Pat DEV</cp:lastModifiedBy>
  <dcterms:created xsi:type="dcterms:W3CDTF">2015-07-21T12:30:29Z</dcterms:created>
  <dcterms:modified xsi:type="dcterms:W3CDTF">2015-07-26T13:26:39Z</dcterms:modified>
</cp:coreProperties>
</file>